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Que5" sheetId="5" r:id="rId1"/>
    <sheet name="Que 6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6" l="1"/>
  <c r="I15" i="6"/>
  <c r="J5" i="6"/>
  <c r="J6" i="6"/>
  <c r="J7" i="6"/>
  <c r="J8" i="6"/>
  <c r="J9" i="6"/>
  <c r="J10" i="6"/>
  <c r="J11" i="6"/>
  <c r="J12" i="6"/>
  <c r="J4" i="6"/>
  <c r="I5" i="6"/>
  <c r="I6" i="6"/>
  <c r="I7" i="6"/>
  <c r="I8" i="6"/>
  <c r="I9" i="6"/>
  <c r="I10" i="6"/>
  <c r="I11" i="6"/>
  <c r="I12" i="6"/>
  <c r="I4" i="6"/>
  <c r="H5" i="6"/>
  <c r="H6" i="6"/>
  <c r="H7" i="6"/>
  <c r="H8" i="6"/>
  <c r="H9" i="6"/>
  <c r="H10" i="6"/>
  <c r="H11" i="6"/>
  <c r="H12" i="6"/>
  <c r="H4" i="6"/>
  <c r="G5" i="6"/>
  <c r="G6" i="6"/>
  <c r="G7" i="6"/>
  <c r="G8" i="6"/>
  <c r="G9" i="6"/>
  <c r="G10" i="6"/>
  <c r="G11" i="6"/>
  <c r="G12" i="6"/>
  <c r="G4" i="6"/>
  <c r="F4" i="6"/>
  <c r="F5" i="6"/>
  <c r="F6" i="6"/>
  <c r="F7" i="6"/>
  <c r="F8" i="6"/>
  <c r="F9" i="6"/>
  <c r="F10" i="6"/>
  <c r="F11" i="6"/>
  <c r="F12" i="6"/>
  <c r="E6" i="6"/>
  <c r="E7" i="6"/>
  <c r="E8" i="6" s="1"/>
  <c r="E9" i="6" s="1"/>
  <c r="E10" i="6" s="1"/>
  <c r="E11" i="6" s="1"/>
  <c r="E12" i="6" s="1"/>
  <c r="E5" i="6"/>
  <c r="D5" i="6"/>
  <c r="D6" i="6" s="1"/>
  <c r="D7" i="6" s="1"/>
  <c r="D8" i="6" s="1"/>
  <c r="D9" i="6" s="1"/>
  <c r="D10" i="6" s="1"/>
  <c r="D11" i="6" s="1"/>
  <c r="D12" i="6" s="1"/>
  <c r="D4" i="6"/>
  <c r="H14" i="5"/>
  <c r="I14" i="5"/>
  <c r="I4" i="5"/>
  <c r="I5" i="5"/>
  <c r="I7" i="5"/>
  <c r="I8" i="5"/>
  <c r="I9" i="5"/>
  <c r="I10" i="5"/>
  <c r="I6" i="5"/>
  <c r="H6" i="5"/>
  <c r="G5" i="5"/>
  <c r="G6" i="5"/>
  <c r="G7" i="5"/>
  <c r="G8" i="5"/>
  <c r="G9" i="5"/>
  <c r="G10" i="5"/>
  <c r="G4" i="5"/>
  <c r="F7" i="5"/>
  <c r="H7" i="5" s="1"/>
  <c r="F8" i="5"/>
  <c r="H8" i="5" s="1"/>
  <c r="F9" i="5"/>
  <c r="H9" i="5" s="1"/>
  <c r="F10" i="5"/>
  <c r="H10" i="5" s="1"/>
  <c r="F6" i="5"/>
  <c r="E6" i="5"/>
  <c r="E7" i="5" s="1"/>
  <c r="E8" i="5" s="1"/>
  <c r="E9" i="5" s="1"/>
  <c r="E10" i="5" s="1"/>
  <c r="E5" i="5"/>
  <c r="E4" i="5"/>
  <c r="D11" i="5" l="1"/>
  <c r="D7" i="5"/>
  <c r="D8" i="5"/>
  <c r="D9" i="5"/>
  <c r="D10" i="5"/>
  <c r="D6" i="5"/>
</calcChain>
</file>

<file path=xl/sharedStrings.xml><?xml version="1.0" encoding="utf-8"?>
<sst xmlns="http://schemas.openxmlformats.org/spreadsheetml/2006/main" count="33" uniqueCount="32">
  <si>
    <t>Semester</t>
  </si>
  <si>
    <t>Students Enrolled in POM</t>
  </si>
  <si>
    <t>3-Semester Moving Average Forecast</t>
  </si>
  <si>
    <t>Exponentially Smoothed Forecast</t>
  </si>
  <si>
    <t>Error 1 (MA)</t>
  </si>
  <si>
    <t>Error 2 (ES)</t>
  </si>
  <si>
    <t>Abs. Value 1 (MA)</t>
  </si>
  <si>
    <t>Abs. Value 2 (ES)</t>
  </si>
  <si>
    <t>MAD 1 (MA)</t>
  </si>
  <si>
    <t>MAD 2 (ES)</t>
  </si>
  <si>
    <t>The 3-semester moving average forecast is the more accurate of the two methods because it has a lower MAD.</t>
  </si>
  <si>
    <t>Month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</si>
  <si>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</si>
  <si>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</si>
  <si>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</si>
  <si>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</si>
  <si>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</si>
  <si>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</si>
  <si>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</si>
  <si>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</si>
  <si>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</si>
  <si>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</si>
  <si>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Gasoline Demand (gal.)</t>
  </si>
  <si>
    <t>Adjusted Exponentially Smoothed Forecast</t>
  </si>
  <si>
    <t>Trend</t>
  </si>
  <si>
    <t>Error 1 (ESF)</t>
  </si>
  <si>
    <t>Error 2 (AESF)</t>
  </si>
  <si>
    <t>Squared Error 2 (AESF)</t>
  </si>
  <si>
    <t>Squared Error 1 (ESF)</t>
  </si>
  <si>
    <t>MAPD 1 (ESF)</t>
  </si>
  <si>
    <t>MAPD 2 (AESF)</t>
  </si>
  <si>
    <t>The Exponential Smoothed Forecast is better because it has a lower MAPD.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</si>
</sst>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0" fontId="0" fillId="0" borderId="0" xfId="0" applyFill="1" applyBorder="1"/>
    <xf numFmtId="43" fontId="0" fillId="0" borderId="1" xfId="1" applyFont="1" applyBorder="1"/>
    <xf numFmtId="0" fontId="0" fillId="0" borderId="1" xfId="0" applyFill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2" fontId="0" fillId="0" borderId="1" xfId="1" applyNumberFormat="1" applyFont="1" applyBorder="1"/>
    <xf numFmtId="2" fontId="0" fillId="0" borderId="1" xfId="0" applyNumberFormat="1" applyBorder="1"/>
    <xf numFmtId="43" fontId="2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"/>
  <sheetViews>
    <sheetView showGridLines="0" tabSelected="1" workbookViewId="0">
      <selection activeCell="F10" sqref="F10"/>
    </sheetView>
  </sheetViews>
  <sheetFormatPr defaultRowHeight="15" x14ac:dyDescent="0.25"/>
  <cols>
    <col min="1" max="1" width="8.42578125" customWidth="1"/>
    <col min="3" max="3" width="24" bestFit="1" customWidth="1"/>
    <col min="4" max="4" width="34.28515625" bestFit="1" customWidth="1"/>
    <col min="5" max="5" width="31.28515625" bestFit="1" customWidth="1"/>
    <col min="6" max="6" width="11.7109375" bestFit="1" customWidth="1"/>
    <col min="7" max="7" width="10.5703125" bestFit="1" customWidth="1"/>
    <col min="8" max="8" width="17" bestFit="1" customWidth="1"/>
    <col min="9" max="9" width="15.85546875" bestFit="1" customWidth="1"/>
  </cols>
  <sheetData>
    <row r="1" spans="2:9" ht="34.5" customHeight="1" x14ac:dyDescent="0.25"/>
    <row r="2" spans="2:9" x14ac:dyDescent="0.25">
      <c r="B2" s="2" t="s">
        <v>0</v>
      </c>
      <c r="C2" s="2" t="s">
        <v>1</v>
      </c>
      <c r="D2" s="2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2:9" x14ac:dyDescent="0.25">
      <c r="B3" s="1">
        <v>1</v>
      </c>
      <c r="C3" s="1">
        <v>400</v>
      </c>
      <c r="D3" s="1"/>
      <c r="E3" s="1"/>
      <c r="F3" s="1"/>
      <c r="G3" s="1"/>
      <c r="H3" s="1"/>
      <c r="I3" s="1"/>
    </row>
    <row r="4" spans="2:9" x14ac:dyDescent="0.25">
      <c r="B4" s="1">
        <v>2</v>
      </c>
      <c r="C4" s="1">
        <v>450</v>
      </c>
      <c r="D4" s="1"/>
      <c r="E4" s="1">
        <f>ROUNDUP(C3,0)</f>
        <v>400</v>
      </c>
      <c r="F4" s="1"/>
      <c r="G4" s="1">
        <f>C4-E4</f>
        <v>50</v>
      </c>
      <c r="H4" s="1"/>
      <c r="I4" s="1">
        <f t="shared" ref="I4:I5" si="0">ABS(G4)</f>
        <v>50</v>
      </c>
    </row>
    <row r="5" spans="2:9" x14ac:dyDescent="0.25">
      <c r="B5" s="1">
        <v>3</v>
      </c>
      <c r="C5" s="1">
        <v>350</v>
      </c>
      <c r="D5" s="1"/>
      <c r="E5" s="1">
        <f>ROUNDUP(0.8*C4+0.2*E4,0)</f>
        <v>440</v>
      </c>
      <c r="F5" s="1"/>
      <c r="G5" s="1">
        <f t="shared" ref="G5:G10" si="1">C5-E5</f>
        <v>-90</v>
      </c>
      <c r="H5" s="1"/>
      <c r="I5" s="1">
        <f t="shared" si="0"/>
        <v>90</v>
      </c>
    </row>
    <row r="6" spans="2:9" x14ac:dyDescent="0.25">
      <c r="B6" s="1">
        <v>4</v>
      </c>
      <c r="C6" s="1">
        <v>420</v>
      </c>
      <c r="D6" s="1">
        <f>ROUNDUP(AVERAGE(C3:C5),0)</f>
        <v>400</v>
      </c>
      <c r="E6" s="1">
        <f t="shared" ref="E6:E10" si="2">ROUNDUP(0.8*C5+0.2*E5,0)</f>
        <v>368</v>
      </c>
      <c r="F6" s="1">
        <f>C6-D6</f>
        <v>20</v>
      </c>
      <c r="G6" s="1">
        <f t="shared" si="1"/>
        <v>52</v>
      </c>
      <c r="H6" s="1">
        <f>ABS(F6)</f>
        <v>20</v>
      </c>
      <c r="I6" s="1">
        <f>ABS(G6)</f>
        <v>52</v>
      </c>
    </row>
    <row r="7" spans="2:9" x14ac:dyDescent="0.25">
      <c r="B7" s="1">
        <v>5</v>
      </c>
      <c r="C7" s="1">
        <v>500</v>
      </c>
      <c r="D7" s="1">
        <f t="shared" ref="D7:D11" si="3">ROUNDUP(AVERAGE(C4:C6),0)</f>
        <v>407</v>
      </c>
      <c r="E7" s="1">
        <f t="shared" si="2"/>
        <v>410</v>
      </c>
      <c r="F7" s="1">
        <f t="shared" ref="F7:F10" si="4">C7-D7</f>
        <v>93</v>
      </c>
      <c r="G7" s="1">
        <f t="shared" si="1"/>
        <v>90</v>
      </c>
      <c r="H7" s="1">
        <f t="shared" ref="H7:H10" si="5">ABS(F7)</f>
        <v>93</v>
      </c>
      <c r="I7" s="1">
        <f t="shared" ref="I7:I10" si="6">ABS(G7)</f>
        <v>90</v>
      </c>
    </row>
    <row r="8" spans="2:9" x14ac:dyDescent="0.25">
      <c r="B8" s="1">
        <v>6</v>
      </c>
      <c r="C8" s="1">
        <v>575</v>
      </c>
      <c r="D8" s="1">
        <f t="shared" si="3"/>
        <v>424</v>
      </c>
      <c r="E8" s="1">
        <f t="shared" si="2"/>
        <v>482</v>
      </c>
      <c r="F8" s="1">
        <f t="shared" si="4"/>
        <v>151</v>
      </c>
      <c r="G8" s="1">
        <f t="shared" si="1"/>
        <v>93</v>
      </c>
      <c r="H8" s="1">
        <f t="shared" si="5"/>
        <v>151</v>
      </c>
      <c r="I8" s="1">
        <f t="shared" si="6"/>
        <v>93</v>
      </c>
    </row>
    <row r="9" spans="2:9" x14ac:dyDescent="0.25">
      <c r="B9" s="1">
        <v>7</v>
      </c>
      <c r="C9" s="1">
        <v>490</v>
      </c>
      <c r="D9" s="1">
        <f t="shared" si="3"/>
        <v>499</v>
      </c>
      <c r="E9" s="1">
        <f t="shared" si="2"/>
        <v>557</v>
      </c>
      <c r="F9" s="1">
        <f t="shared" si="4"/>
        <v>-9</v>
      </c>
      <c r="G9" s="1">
        <f t="shared" si="1"/>
        <v>-67</v>
      </c>
      <c r="H9" s="1">
        <f t="shared" si="5"/>
        <v>9</v>
      </c>
      <c r="I9" s="1">
        <f t="shared" si="6"/>
        <v>67</v>
      </c>
    </row>
    <row r="10" spans="2:9" x14ac:dyDescent="0.25">
      <c r="B10" s="1">
        <v>8</v>
      </c>
      <c r="C10" s="1">
        <v>650</v>
      </c>
      <c r="D10" s="1">
        <f t="shared" si="3"/>
        <v>522</v>
      </c>
      <c r="E10" s="1">
        <f t="shared" si="2"/>
        <v>504</v>
      </c>
      <c r="F10" s="1">
        <f t="shared" si="4"/>
        <v>128</v>
      </c>
      <c r="G10" s="1">
        <f t="shared" si="1"/>
        <v>146</v>
      </c>
      <c r="H10" s="1">
        <f t="shared" si="5"/>
        <v>128</v>
      </c>
      <c r="I10" s="1">
        <f t="shared" si="6"/>
        <v>146</v>
      </c>
    </row>
    <row r="11" spans="2:9" x14ac:dyDescent="0.25">
      <c r="B11" s="6">
        <v>9</v>
      </c>
      <c r="C11" s="1"/>
      <c r="D11" s="1">
        <f t="shared" si="3"/>
        <v>572</v>
      </c>
      <c r="E11" s="1"/>
      <c r="F11" s="1"/>
      <c r="G11" s="1"/>
      <c r="H11" s="1"/>
      <c r="I11" s="1"/>
    </row>
    <row r="12" spans="2:9" x14ac:dyDescent="0.25">
      <c r="B12" s="4"/>
      <c r="C12" s="3"/>
      <c r="D12" s="3"/>
      <c r="E12" s="3"/>
    </row>
    <row r="13" spans="2:9" x14ac:dyDescent="0.25">
      <c r="H13" s="8" t="s">
        <v>8</v>
      </c>
      <c r="I13" s="8" t="s">
        <v>9</v>
      </c>
    </row>
    <row r="14" spans="2:9" x14ac:dyDescent="0.25">
      <c r="H14" s="8">
        <f>AVERAGE(H6:H10)</f>
        <v>80.2</v>
      </c>
      <c r="I14" s="8">
        <f>AVERAGE(I4:I10)</f>
        <v>84</v>
      </c>
    </row>
    <row r="16" spans="2:9" x14ac:dyDescent="0.25">
      <c r="B16" t="s">
        <v>10</v>
      </c>
    </row>
  </sheetData>
  <pageMargins left="0.7" right="0.7" top="0.75" bottom="0.75" header="0.3" footer="0.3"/>
  <pageSetup orientation="portrait" r:id="rId1"/>
  <ignoredErrors>
    <ignoredError sqref="D6:D1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"/>
  <sheetViews>
    <sheetView showGridLines="0" workbookViewId="0">
      <selection activeCell="E30" sqref="E30"/>
    </sheetView>
  </sheetViews>
  <sheetFormatPr defaultRowHeight="15" x14ac:dyDescent="0.25"/>
  <cols>
    <col min="2" max="2" width="10.42578125" bestFit="1" customWidth="1"/>
    <col min="3" max="3" width="22.140625" bestFit="1" customWidth="1"/>
    <col min="4" max="4" width="31.28515625" bestFit="1" customWidth="1"/>
    <col min="5" max="5" width="6.28515625" bestFit="1" customWidth="1"/>
    <col min="6" max="6" width="40" bestFit="1" customWidth="1"/>
    <col min="7" max="7" width="11.5703125" bestFit="1" customWidth="1"/>
    <col min="8" max="8" width="12.85546875" bestFit="1" customWidth="1"/>
    <col min="9" max="9" width="19.5703125" bestFit="1" customWidth="1"/>
    <col min="10" max="10" width="20.85546875" bestFit="1" customWidth="1"/>
  </cols>
  <sheetData>
    <row r="1" spans="2:10" ht="34.5" customHeight="1" x14ac:dyDescent="0.25"/>
    <row r="2" spans="2:10" x14ac:dyDescent="0.25">
      <c r="B2" s="2" t="s">
        <v>11</v>
      </c>
      <c r="C2" s="2" t="s">
        <v>22</v>
      </c>
      <c r="D2" s="7" t="s">
        <v>3</v>
      </c>
      <c r="E2" s="7" t="s">
        <v>24</v>
      </c>
      <c r="F2" s="7" t="s">
        <v>23</v>
      </c>
      <c r="G2" s="7" t="s">
        <v>25</v>
      </c>
      <c r="H2" s="7" t="s">
        <v>26</v>
      </c>
      <c r="I2" s="7" t="s">
        <v>28</v>
      </c>
      <c r="J2" s="7" t="s">
        <v>27</v>
      </c>
    </row>
    <row r="3" spans="2:10" x14ac:dyDescent="0.25">
      <c r="B3" s="1" t="s">
        <v>12</v>
      </c>
      <c r="C3" s="1">
        <v>800</v>
      </c>
      <c r="D3" s="1"/>
      <c r="E3" s="1"/>
      <c r="F3" s="5"/>
      <c r="G3" s="5"/>
      <c r="H3" s="1"/>
      <c r="I3" s="1"/>
      <c r="J3" s="1"/>
    </row>
    <row r="4" spans="2:10" x14ac:dyDescent="0.25">
      <c r="B4" s="1" t="s">
        <v>13</v>
      </c>
      <c r="C4" s="1">
        <v>725</v>
      </c>
      <c r="D4" s="5">
        <f>C3</f>
        <v>800</v>
      </c>
      <c r="E4" s="5"/>
      <c r="F4" s="5">
        <f t="shared" ref="F4:F12" si="0">D4+E4</f>
        <v>800</v>
      </c>
      <c r="G4" s="9">
        <f>C4-D4</f>
        <v>-75</v>
      </c>
      <c r="H4" s="10">
        <f>C4-F4</f>
        <v>-75</v>
      </c>
      <c r="I4" s="5">
        <f>G4^2</f>
        <v>5625</v>
      </c>
      <c r="J4" s="5">
        <f>H4^2</f>
        <v>5625</v>
      </c>
    </row>
    <row r="5" spans="2:10" x14ac:dyDescent="0.25">
      <c r="B5" s="1" t="s">
        <v>14</v>
      </c>
      <c r="C5" s="1">
        <v>630</v>
      </c>
      <c r="D5" s="5">
        <f t="shared" ref="D5:D12" si="1">0.7*C4+0.3*D4</f>
        <v>747.5</v>
      </c>
      <c r="E5" s="9">
        <f>0.2*(D5-D4)+0.8*E4</f>
        <v>-10.5</v>
      </c>
      <c r="F5" s="5">
        <f t="shared" si="0"/>
        <v>737</v>
      </c>
      <c r="G5" s="9">
        <f t="shared" ref="G5:G12" si="2">C5-D5</f>
        <v>-117.5</v>
      </c>
      <c r="H5" s="10">
        <f t="shared" ref="H5:H12" si="3">C5-F5</f>
        <v>-107</v>
      </c>
      <c r="I5" s="5">
        <f t="shared" ref="I5:I12" si="4">G5^2</f>
        <v>13806.25</v>
      </c>
      <c r="J5" s="5">
        <f t="shared" ref="J5:J12" si="5">H5^2</f>
        <v>11449</v>
      </c>
    </row>
    <row r="6" spans="2:10" x14ac:dyDescent="0.25">
      <c r="B6" s="1" t="s">
        <v>15</v>
      </c>
      <c r="C6" s="1">
        <v>500</v>
      </c>
      <c r="D6" s="5">
        <f t="shared" si="1"/>
        <v>665.25</v>
      </c>
      <c r="E6" s="9">
        <f t="shared" ref="E6:E12" si="6">0.2*(D6-D5)+0.8*E5</f>
        <v>-24.85</v>
      </c>
      <c r="F6" s="5">
        <f t="shared" si="0"/>
        <v>640.4</v>
      </c>
      <c r="G6" s="9">
        <f t="shared" si="2"/>
        <v>-165.25</v>
      </c>
      <c r="H6" s="10">
        <f t="shared" si="3"/>
        <v>-140.39999999999998</v>
      </c>
      <c r="I6" s="5">
        <f t="shared" si="4"/>
        <v>27307.5625</v>
      </c>
      <c r="J6" s="5">
        <f t="shared" si="5"/>
        <v>19712.159999999993</v>
      </c>
    </row>
    <row r="7" spans="2:10" x14ac:dyDescent="0.25">
      <c r="B7" s="1" t="s">
        <v>16</v>
      </c>
      <c r="C7" s="1">
        <v>645</v>
      </c>
      <c r="D7" s="5">
        <f t="shared" si="1"/>
        <v>549.57500000000005</v>
      </c>
      <c r="E7" s="9">
        <f t="shared" si="6"/>
        <v>-43.014999999999993</v>
      </c>
      <c r="F7" s="5">
        <f t="shared" si="0"/>
        <v>506.56000000000006</v>
      </c>
      <c r="G7" s="9">
        <f t="shared" si="2"/>
        <v>95.424999999999955</v>
      </c>
      <c r="H7" s="10">
        <f t="shared" si="3"/>
        <v>138.43999999999994</v>
      </c>
      <c r="I7" s="5">
        <f t="shared" si="4"/>
        <v>9105.9306249999918</v>
      </c>
      <c r="J7" s="5">
        <f t="shared" si="5"/>
        <v>19165.633599999983</v>
      </c>
    </row>
    <row r="8" spans="2:10" x14ac:dyDescent="0.25">
      <c r="B8" s="1" t="s">
        <v>17</v>
      </c>
      <c r="C8" s="1">
        <v>690</v>
      </c>
      <c r="D8" s="5">
        <f t="shared" si="1"/>
        <v>616.37249999999995</v>
      </c>
      <c r="E8" s="9">
        <f t="shared" si="6"/>
        <v>-21.052500000000016</v>
      </c>
      <c r="F8" s="5">
        <f t="shared" si="0"/>
        <v>595.31999999999994</v>
      </c>
      <c r="G8" s="9">
        <f t="shared" si="2"/>
        <v>73.627500000000055</v>
      </c>
      <c r="H8" s="10">
        <f t="shared" si="3"/>
        <v>94.680000000000064</v>
      </c>
      <c r="I8" s="5">
        <f t="shared" si="4"/>
        <v>5421.0087562500084</v>
      </c>
      <c r="J8" s="5">
        <f t="shared" si="5"/>
        <v>8964.3024000000114</v>
      </c>
    </row>
    <row r="9" spans="2:10" x14ac:dyDescent="0.25">
      <c r="B9" s="1" t="s">
        <v>18</v>
      </c>
      <c r="C9" s="1">
        <v>730</v>
      </c>
      <c r="D9" s="5">
        <f t="shared" si="1"/>
        <v>667.91174999999998</v>
      </c>
      <c r="E9" s="9">
        <f t="shared" si="6"/>
        <v>-6.5341500000000039</v>
      </c>
      <c r="F9" s="5">
        <f t="shared" si="0"/>
        <v>661.37760000000003</v>
      </c>
      <c r="G9" s="9">
        <f t="shared" si="2"/>
        <v>62.088250000000016</v>
      </c>
      <c r="H9" s="10">
        <f t="shared" si="3"/>
        <v>68.622399999999971</v>
      </c>
      <c r="I9" s="5">
        <f t="shared" si="4"/>
        <v>3854.9507880625019</v>
      </c>
      <c r="J9" s="5">
        <f t="shared" si="5"/>
        <v>4709.0337817599957</v>
      </c>
    </row>
    <row r="10" spans="2:10" x14ac:dyDescent="0.25">
      <c r="B10" s="1" t="s">
        <v>19</v>
      </c>
      <c r="C10" s="1">
        <v>810</v>
      </c>
      <c r="D10" s="5">
        <f t="shared" si="1"/>
        <v>711.37352499999997</v>
      </c>
      <c r="E10" s="9">
        <f t="shared" si="6"/>
        <v>3.4650349999999941</v>
      </c>
      <c r="F10" s="5">
        <f t="shared" si="0"/>
        <v>714.83855999999992</v>
      </c>
      <c r="G10" s="9">
        <f t="shared" si="2"/>
        <v>98.626475000000028</v>
      </c>
      <c r="H10" s="10">
        <f t="shared" si="3"/>
        <v>95.161440000000084</v>
      </c>
      <c r="I10" s="5">
        <f t="shared" si="4"/>
        <v>9727.1815709256298</v>
      </c>
      <c r="J10" s="5">
        <f t="shared" si="5"/>
        <v>9055.699662873616</v>
      </c>
    </row>
    <row r="11" spans="2:10" x14ac:dyDescent="0.25">
      <c r="B11" s="1" t="s">
        <v>20</v>
      </c>
      <c r="C11" s="1">
        <v>1200</v>
      </c>
      <c r="D11" s="5">
        <f t="shared" si="1"/>
        <v>780.41205749999995</v>
      </c>
      <c r="E11" s="9">
        <f t="shared" si="6"/>
        <v>16.57973449999999</v>
      </c>
      <c r="F11" s="5">
        <f t="shared" si="0"/>
        <v>796.99179199999992</v>
      </c>
      <c r="G11" s="9">
        <f t="shared" si="2"/>
        <v>419.58794250000005</v>
      </c>
      <c r="H11" s="10">
        <f t="shared" si="3"/>
        <v>403.00820800000008</v>
      </c>
      <c r="I11" s="5">
        <f t="shared" si="4"/>
        <v>176054.04149138334</v>
      </c>
      <c r="J11" s="5">
        <f t="shared" si="5"/>
        <v>162415.61571537133</v>
      </c>
    </row>
    <row r="12" spans="2:10" x14ac:dyDescent="0.25">
      <c r="B12" s="1" t="s">
        <v>21</v>
      </c>
      <c r="C12" s="1">
        <v>980</v>
      </c>
      <c r="D12" s="5">
        <f t="shared" si="1"/>
        <v>1074.1236172500001</v>
      </c>
      <c r="E12" s="9">
        <f t="shared" si="6"/>
        <v>72.006099550000016</v>
      </c>
      <c r="F12" s="5">
        <f t="shared" si="0"/>
        <v>1146.1297168000001</v>
      </c>
      <c r="G12" s="9">
        <f t="shared" si="2"/>
        <v>-94.123617250000052</v>
      </c>
      <c r="H12" s="10">
        <f t="shared" si="3"/>
        <v>-166.1297168000001</v>
      </c>
      <c r="I12" s="5">
        <f t="shared" si="4"/>
        <v>8859.2553242245067</v>
      </c>
      <c r="J12" s="5">
        <f t="shared" si="5"/>
        <v>27599.082804048234</v>
      </c>
    </row>
    <row r="13" spans="2:10" x14ac:dyDescent="0.25">
      <c r="B13" s="3"/>
      <c r="C13" s="3"/>
      <c r="D13" s="3"/>
      <c r="E13" s="3"/>
    </row>
    <row r="14" spans="2:10" x14ac:dyDescent="0.25">
      <c r="B14" s="3"/>
      <c r="I14" s="8" t="s">
        <v>29</v>
      </c>
      <c r="J14" s="8" t="s">
        <v>30</v>
      </c>
    </row>
    <row r="15" spans="2:10" x14ac:dyDescent="0.25">
      <c r="B15" s="3"/>
      <c r="I15" s="11">
        <f>AVERAGE(I4:I12)</f>
        <v>28862.353450649553</v>
      </c>
      <c r="J15" s="11">
        <f>AVERAGE(J4:J12)</f>
        <v>29855.058662672571</v>
      </c>
    </row>
    <row r="16" spans="2:10" x14ac:dyDescent="0.25">
      <c r="B16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Que5</vt:lpstr>
      <vt:lpstr>Que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2019-02-22T15:44:02Z</dcterms:created>
  <dcterms:modified xsi:type="dcterms:W3CDTF">2019-02-22T21:17:58Z</dcterms:modified>
</cp:coreProperties>
</file>